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igorcerar/Documents/PeF/Komisija za tisk in založništvo/!! za SPLET/"/>
    </mc:Choice>
  </mc:AlternateContent>
  <xr:revisionPtr revIDLastSave="0" documentId="13_ncr:1_{5ED07167-8AB7-2844-8781-E2290E3276B8}" xr6:coauthVersionLast="47" xr6:coauthVersionMax="47" xr10:uidLastSave="{00000000-0000-0000-0000-000000000000}"/>
  <bookViews>
    <workbookView xWindow="9460" yWindow="500" windowWidth="15700" windowHeight="253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" i="1" l="1"/>
  <c r="B29" i="1"/>
  <c r="B40" i="1"/>
  <c r="B10" i="1"/>
  <c r="B22" i="1" s="1"/>
  <c r="B20" i="1" l="1"/>
  <c r="B14" i="1"/>
  <c r="B15" i="1"/>
  <c r="B37" i="1"/>
  <c r="B30" i="1"/>
  <c r="B24" i="1"/>
  <c r="B16" i="1"/>
  <c r="B39" i="1" l="1"/>
  <c r="B38" i="1" s="1"/>
  <c r="B31" i="1"/>
  <c r="B32" i="1" s="1"/>
  <c r="B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Kolar&amp;Manfreda</author>
    <author>User</author>
  </authors>
  <commentList>
    <comment ref="B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Vpiši ročno!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Vpiši ročno!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Vpiši število strani tiskane knjige!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Vpiši ročno!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3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Vpiši ročno!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7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Vpiši ročno, pomagaj si z orientacijsko vrednostjo iz prejšnje vrstice!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8" authorId="0" shapeId="0" xr:uid="{00000000-0006-0000-0000-000007000000}">
      <text>
        <r>
          <rPr>
            <b/>
            <sz val="8"/>
            <color rgb="FF000000"/>
            <rFont val="Tahoma"/>
            <family val="2"/>
          </rPr>
          <t>Vpiši ročno!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B19" authorId="0" shapeId="0" xr:uid="{00000000-0006-0000-0000-000008000000}">
      <text>
        <r>
          <rPr>
            <b/>
            <sz val="8"/>
            <color rgb="FF000000"/>
            <rFont val="Tahoma"/>
            <family val="2"/>
          </rPr>
          <t>Vpiši ročno!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B21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Vpiši ročno!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1" shapeId="0" xr:uid="{00000000-0006-0000-0000-00000A000000}">
      <text>
        <r>
          <rPr>
            <b/>
            <sz val="8"/>
            <color indexed="81"/>
            <rFont val="Tahoma"/>
            <family val="2"/>
          </rPr>
          <t>Vpiši ročno!</t>
        </r>
      </text>
    </comment>
    <comment ref="B25" authorId="1" shapeId="0" xr:uid="{00000000-0006-0000-0000-00000B000000}">
      <text>
        <r>
          <rPr>
            <b/>
            <sz val="8"/>
            <color indexed="81"/>
            <rFont val="Tahoma"/>
            <family val="2"/>
          </rPr>
          <t>Vpiši ročno!</t>
        </r>
      </text>
    </comment>
    <comment ref="B26" authorId="1" shapeId="0" xr:uid="{00000000-0006-0000-0000-00000C000000}">
      <text>
        <r>
          <rPr>
            <b/>
            <sz val="8"/>
            <color indexed="81"/>
            <rFont val="Tahoma"/>
            <family val="2"/>
          </rPr>
          <t>Vpiši ročno!</t>
        </r>
      </text>
    </comment>
    <comment ref="B27" authorId="1" shapeId="0" xr:uid="{00000000-0006-0000-0000-00000D000000}">
      <text>
        <r>
          <rPr>
            <b/>
            <sz val="8"/>
            <color indexed="81"/>
            <rFont val="Tahoma"/>
            <family val="2"/>
          </rPr>
          <t>Vpiši ročno!</t>
        </r>
      </text>
    </comment>
    <comment ref="B34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Vpiši ročno!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5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 xml:space="preserve">Vpiši ročno!
</t>
        </r>
      </text>
    </comment>
    <comment ref="B36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 xml:space="preserve">Vpiši ročno!
</t>
        </r>
      </text>
    </comment>
  </commentList>
</comments>
</file>

<file path=xl/sharedStrings.xml><?xml version="1.0" encoding="utf-8"?>
<sst xmlns="http://schemas.openxmlformats.org/spreadsheetml/2006/main" count="69" uniqueCount="61">
  <si>
    <t>Elementi kalkulacije</t>
  </si>
  <si>
    <t>BRUTO ZNESKI</t>
  </si>
  <si>
    <t>PODATKI O KNJIGI</t>
  </si>
  <si>
    <t>Naslov dela</t>
  </si>
  <si>
    <t>Število znakov brez presledkov</t>
  </si>
  <si>
    <t>Število znakov s presledki</t>
  </si>
  <si>
    <t>Število fiktivnih avtorskih pol</t>
  </si>
  <si>
    <t>Naklada</t>
  </si>
  <si>
    <t>Število izvodov za prodajo</t>
  </si>
  <si>
    <t>Normirani avtorski honorar</t>
  </si>
  <si>
    <t>Dejanski avtorski honorar</t>
  </si>
  <si>
    <t>Tiskarski stroški z DDV</t>
  </si>
  <si>
    <t>OPOMBA</t>
  </si>
  <si>
    <t>Normirani honorar za tehnično urejanje in oblikovanje</t>
  </si>
  <si>
    <t>STROŠKI SKUPAJ</t>
  </si>
  <si>
    <t>SUBVENCIJE SKUPAJ</t>
  </si>
  <si>
    <t>Stopnja subvencije PeF</t>
  </si>
  <si>
    <t>Subvencija PeF na prodajni izvod</t>
  </si>
  <si>
    <t>Zunanja subvencija</t>
  </si>
  <si>
    <t>PRIHODKI SKUPAJ</t>
  </si>
  <si>
    <t>Subvencije (glej zgoraj)</t>
  </si>
  <si>
    <t>Prihodek od prodaje (z DDV)</t>
  </si>
  <si>
    <t>Stroški DDV (ob prodaji)</t>
  </si>
  <si>
    <t>mora biti enako skupnim stroškom</t>
  </si>
  <si>
    <t>Dejanski honorar za tehnično urejanje in oblikovanje</t>
  </si>
  <si>
    <t>osnova: stroški</t>
  </si>
  <si>
    <t>Normirani honorar za lektoriranje</t>
  </si>
  <si>
    <t>Dejanski honorar za lektoriranje</t>
  </si>
  <si>
    <t>Število fizičnih strani</t>
  </si>
  <si>
    <t>Oblikovanje naslovnice</t>
  </si>
  <si>
    <t>Dejanski stroški ob izidu</t>
  </si>
  <si>
    <t>Avtor/ica</t>
  </si>
  <si>
    <t>Urednik/ica</t>
  </si>
  <si>
    <t>???</t>
  </si>
  <si>
    <t>1. recenzent, 2. recenzent</t>
  </si>
  <si>
    <t>Honorar za prevajanje</t>
  </si>
  <si>
    <t>Subvencija/dobiček PeF</t>
  </si>
  <si>
    <t>Normirani honorar za uredništvo</t>
  </si>
  <si>
    <t>Dejanski honorar za uredništvo</t>
  </si>
  <si>
    <t>KONČNA CENA IZVODA (tiskana oblika)</t>
  </si>
  <si>
    <t>KONČNA CENA IZVODA (digitalna oblika)</t>
  </si>
  <si>
    <t>TISKANA / DIGITALNA</t>
  </si>
  <si>
    <t>za tisk učbenikov, skript, drugih študijskih gradiv (7. člen Pravil o založniški dejavnosti)</t>
  </si>
  <si>
    <r>
      <t>Oblika izdaje (</t>
    </r>
    <r>
      <rPr>
        <u/>
        <sz val="10"/>
        <rFont val="Arial"/>
        <family val="2"/>
      </rPr>
      <t>podčrtajte</t>
    </r>
    <r>
      <rPr>
        <sz val="10"/>
        <rFont val="Arial"/>
        <family val="2"/>
      </rPr>
      <t>)</t>
    </r>
  </si>
  <si>
    <t>Nakladi odštejemo brezplačne izvode:</t>
  </si>
  <si>
    <t>16 NUK+5 knj. PeF+10 avtor/ica</t>
  </si>
  <si>
    <t>navesti na podlagi izračunane cene</t>
  </si>
  <si>
    <r>
      <t>VRSTA GRADIVA (</t>
    </r>
    <r>
      <rPr>
        <u/>
        <sz val="10"/>
        <rFont val="Arial"/>
        <family val="2"/>
      </rPr>
      <t>podčrtajte</t>
    </r>
    <r>
      <rPr>
        <sz val="10"/>
        <rFont val="Arial"/>
        <family val="2"/>
      </rPr>
      <t>)</t>
    </r>
  </si>
  <si>
    <t xml:space="preserve">Ljubljana, </t>
  </si>
  <si>
    <r>
      <t>Honorar za recenziranje (</t>
    </r>
    <r>
      <rPr>
        <sz val="8"/>
        <rFont val="Arial"/>
        <family val="2"/>
      </rPr>
      <t>1/2 na recenzenta)</t>
    </r>
  </si>
  <si>
    <t>Administrativna priprava prijave publikacije</t>
  </si>
  <si>
    <t>doc. dr. Darij Zadnikar</t>
  </si>
  <si>
    <t>Izračunana cena tiskanega izvoda</t>
  </si>
  <si>
    <t>Komisija za tisk in založništvo</t>
  </si>
  <si>
    <t>Predsednik komisije za tisk in založništvo:</t>
  </si>
  <si>
    <t>Predsednik KTZ: doc. dr. Darij Zadnikar, l.r.</t>
  </si>
  <si>
    <t>Samo simbolično - navesti pravo število</t>
  </si>
  <si>
    <t>Ime in priimek</t>
  </si>
  <si>
    <t>JE / NI študijsko gradivo</t>
  </si>
  <si>
    <t>Birografika Bori</t>
  </si>
  <si>
    <t>Igor Cerar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</si>
</sst>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SIT&quot;_-;\-* #,##0.00\ &quot;SIT&quot;_-;_-* &quot;-&quot;??\ &quot;SIT&quot;_-;_-@_-"/>
    <numFmt numFmtId="166" formatCode="#,##0.00\ [$EUR]"/>
    <numFmt numFmtId="167" formatCode="_-* #,##0.00\ [$EUR]_-;\-* #,##0.00\ [$EUR]_-;_-* &quot;-&quot;??\ [$EUR]_-;_-@_-"/>
  </numFmts>
  <fonts count="19" x14ac:knownFonts="1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 wrapText="1"/>
    </xf>
    <xf numFmtId="3" fontId="6" fillId="0" borderId="0" xfId="0" applyNumberFormat="1" applyFont="1" applyProtection="1">
      <protection locked="0"/>
    </xf>
    <xf numFmtId="2" fontId="6" fillId="0" borderId="0" xfId="0" applyNumberFormat="1" applyFont="1"/>
    <xf numFmtId="1" fontId="6" fillId="0" borderId="0" xfId="0" applyNumberFormat="1" applyFont="1" applyProtection="1">
      <protection locked="0"/>
    </xf>
    <xf numFmtId="0" fontId="6" fillId="0" borderId="0" xfId="0" applyFont="1"/>
    <xf numFmtId="164" fontId="6" fillId="0" borderId="0" xfId="0" applyNumberFormat="1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 vertical="top"/>
    </xf>
    <xf numFmtId="0" fontId="7" fillId="0" borderId="0" xfId="0" applyFont="1" applyAlignment="1">
      <alignment horizontal="right" wrapText="1"/>
    </xf>
    <xf numFmtId="0" fontId="7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166" fontId="6" fillId="0" borderId="0" xfId="0" applyNumberFormat="1" applyFont="1" applyProtection="1">
      <protection locked="0"/>
    </xf>
    <xf numFmtId="167" fontId="6" fillId="0" borderId="0" xfId="0" applyNumberFormat="1" applyFont="1" applyProtection="1">
      <protection locked="0"/>
    </xf>
    <xf numFmtId="166" fontId="6" fillId="0" borderId="0" xfId="0" applyNumberFormat="1" applyFont="1"/>
    <xf numFmtId="167" fontId="6" fillId="0" borderId="0" xfId="0" applyNumberFormat="1" applyFont="1"/>
    <xf numFmtId="167" fontId="9" fillId="0" borderId="0" xfId="0" applyNumberFormat="1" applyFont="1" applyProtection="1">
      <protection locked="0"/>
    </xf>
    <xf numFmtId="167" fontId="6" fillId="0" borderId="0" xfId="0" applyNumberFormat="1" applyFont="1" applyAlignment="1">
      <alignment horizontal="right"/>
    </xf>
    <xf numFmtId="0" fontId="10" fillId="0" borderId="0" xfId="0" applyFont="1" applyAlignment="1" applyProtection="1">
      <alignment horizontal="right"/>
      <protection locked="0"/>
    </xf>
    <xf numFmtId="0" fontId="11" fillId="0" borderId="0" xfId="0" applyFont="1" applyAlignment="1">
      <alignment horizontal="right" wrapText="1"/>
    </xf>
    <xf numFmtId="0" fontId="8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wrapText="1"/>
    </xf>
    <xf numFmtId="167" fontId="12" fillId="0" borderId="0" xfId="0" applyNumberFormat="1" applyFont="1"/>
    <xf numFmtId="0" fontId="7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 wrapText="1"/>
    </xf>
    <xf numFmtId="0" fontId="0" fillId="0" borderId="0" xfId="0" applyAlignment="1">
      <alignment horizontal="right" wrapText="1"/>
    </xf>
    <xf numFmtId="9" fontId="0" fillId="0" borderId="0" xfId="0" applyNumberFormat="1"/>
    <xf numFmtId="0" fontId="0" fillId="2" borderId="0" xfId="0" applyFill="1" applyAlignment="1">
      <alignment horizontal="right" wrapText="1"/>
    </xf>
    <xf numFmtId="0" fontId="0" fillId="0" borderId="0" xfId="0" applyAlignment="1">
      <alignment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zoomScale="125" zoomScaleNormal="125" zoomScalePageLayoutView="125" workbookViewId="0">
      <selection activeCell="D33" sqref="D33"/>
    </sheetView>
  </sheetViews>
  <sheetFormatPr baseColWidth="10" defaultColWidth="9.1640625" defaultRowHeight="14" x14ac:dyDescent="0.15"/>
  <cols>
    <col min="1" max="1" width="34.6640625" style="5" customWidth="1"/>
    <col min="2" max="2" width="13.83203125" style="1" customWidth="1"/>
    <col min="3" max="3" width="28.1640625" style="2" customWidth="1"/>
    <col min="4" max="4" width="15.6640625" style="1" customWidth="1"/>
    <col min="5" max="16384" width="9.1640625" style="1"/>
  </cols>
  <sheetData>
    <row r="1" spans="1:4" x14ac:dyDescent="0.15">
      <c r="A1" s="29" t="s">
        <v>53</v>
      </c>
      <c r="B1" s="2" t="s">
        <v>3</v>
      </c>
      <c r="C1" s="17" t="s">
        <v>33</v>
      </c>
    </row>
    <row r="2" spans="1:4" x14ac:dyDescent="0.15">
      <c r="A2" s="6" t="s">
        <v>54</v>
      </c>
      <c r="B2" s="2"/>
      <c r="C2" s="34"/>
    </row>
    <row r="3" spans="1:4" x14ac:dyDescent="0.15">
      <c r="A3" s="6" t="s">
        <v>51</v>
      </c>
      <c r="B3" s="4" t="s">
        <v>31</v>
      </c>
      <c r="C3" s="35" t="s">
        <v>33</v>
      </c>
    </row>
    <row r="4" spans="1:4" x14ac:dyDescent="0.15">
      <c r="B4" s="2" t="s">
        <v>32</v>
      </c>
      <c r="C4" s="34" t="s">
        <v>33</v>
      </c>
    </row>
    <row r="5" spans="1:4" ht="19" x14ac:dyDescent="0.2">
      <c r="A5" s="7" t="s">
        <v>0</v>
      </c>
      <c r="B5" s="2"/>
      <c r="C5" s="21"/>
    </row>
    <row r="6" spans="1:4" ht="33" customHeight="1" x14ac:dyDescent="0.15">
      <c r="A6" s="3" t="s">
        <v>42</v>
      </c>
      <c r="B6" s="36" t="s">
        <v>43</v>
      </c>
      <c r="C6" s="30" t="s">
        <v>41</v>
      </c>
    </row>
    <row r="7" spans="1:4" x14ac:dyDescent="0.15">
      <c r="A7" s="8" t="s">
        <v>2</v>
      </c>
      <c r="B7" s="9" t="s">
        <v>1</v>
      </c>
      <c r="C7" s="9" t="s">
        <v>12</v>
      </c>
      <c r="D7" s="2"/>
    </row>
    <row r="8" spans="1:4" x14ac:dyDescent="0.15">
      <c r="A8" s="10" t="s">
        <v>4</v>
      </c>
      <c r="B8" s="11">
        <v>100000</v>
      </c>
      <c r="C8" s="16" t="s">
        <v>56</v>
      </c>
      <c r="D8" s="11"/>
    </row>
    <row r="9" spans="1:4" x14ac:dyDescent="0.15">
      <c r="A9" s="10" t="s">
        <v>5</v>
      </c>
      <c r="B9" s="11">
        <v>100000</v>
      </c>
      <c r="C9" s="16" t="s">
        <v>56</v>
      </c>
    </row>
    <row r="10" spans="1:4" x14ac:dyDescent="0.15">
      <c r="A10" s="10" t="s">
        <v>6</v>
      </c>
      <c r="B10" s="12">
        <f>B9/30000</f>
        <v>3.3333333333333335</v>
      </c>
      <c r="C10" s="19"/>
      <c r="D10" s="12"/>
    </row>
    <row r="11" spans="1:4" x14ac:dyDescent="0.15">
      <c r="A11" s="10" t="s">
        <v>28</v>
      </c>
      <c r="B11" s="13">
        <v>100</v>
      </c>
      <c r="C11" s="19"/>
    </row>
    <row r="12" spans="1:4" x14ac:dyDescent="0.15">
      <c r="A12" s="10" t="s">
        <v>7</v>
      </c>
      <c r="B12" s="13">
        <v>300</v>
      </c>
      <c r="C12" s="21" t="s">
        <v>44</v>
      </c>
    </row>
    <row r="13" spans="1:4" x14ac:dyDescent="0.15">
      <c r="A13" s="10" t="s">
        <v>8</v>
      </c>
      <c r="B13" s="13">
        <v>269</v>
      </c>
      <c r="C13" s="21" t="s">
        <v>45</v>
      </c>
    </row>
    <row r="14" spans="1:4" x14ac:dyDescent="0.15">
      <c r="A14" s="8" t="s">
        <v>14</v>
      </c>
      <c r="B14" s="25">
        <f>B17+B18+B19+B21+B23+B25+B26+B27+B28+B29</f>
        <v>330</v>
      </c>
      <c r="C14" s="19"/>
    </row>
    <row r="15" spans="1:4" x14ac:dyDescent="0.15">
      <c r="A15" s="31" t="s">
        <v>30</v>
      </c>
      <c r="B15" s="32">
        <f>B14-B17-B29-B34</f>
        <v>330</v>
      </c>
      <c r="C15" s="19"/>
    </row>
    <row r="16" spans="1:4" x14ac:dyDescent="0.15">
      <c r="A16" s="10" t="s">
        <v>9</v>
      </c>
      <c r="B16" s="24">
        <f>B10*250</f>
        <v>833.33333333333337</v>
      </c>
      <c r="C16" s="1"/>
    </row>
    <row r="17" spans="1:4" x14ac:dyDescent="0.15">
      <c r="A17" s="10" t="s">
        <v>10</v>
      </c>
      <c r="B17" s="23">
        <v>0</v>
      </c>
      <c r="C17" s="19" t="s">
        <v>57</v>
      </c>
    </row>
    <row r="18" spans="1:4" x14ac:dyDescent="0.15">
      <c r="A18" s="10" t="s">
        <v>11</v>
      </c>
      <c r="B18" s="23">
        <v>0</v>
      </c>
      <c r="C18" s="19" t="s">
        <v>59</v>
      </c>
    </row>
    <row r="19" spans="1:4" x14ac:dyDescent="0.15">
      <c r="A19" s="37" t="s">
        <v>49</v>
      </c>
      <c r="B19" s="23">
        <v>260</v>
      </c>
      <c r="C19" s="19" t="s">
        <v>34</v>
      </c>
    </row>
    <row r="20" spans="1:4" x14ac:dyDescent="0.15">
      <c r="A20" s="10" t="s">
        <v>26</v>
      </c>
      <c r="B20" s="23">
        <f>B10*30</f>
        <v>100</v>
      </c>
      <c r="C20" s="19"/>
      <c r="D20" s="23"/>
    </row>
    <row r="21" spans="1:4" x14ac:dyDescent="0.15">
      <c r="A21" s="10" t="s">
        <v>27</v>
      </c>
      <c r="B21" s="22">
        <v>0</v>
      </c>
      <c r="C21" s="19" t="s">
        <v>57</v>
      </c>
    </row>
    <row r="22" spans="1:4" x14ac:dyDescent="0.15">
      <c r="A22" s="10" t="s">
        <v>37</v>
      </c>
      <c r="B22" s="23">
        <f>B10*30</f>
        <v>100</v>
      </c>
      <c r="C22" s="16"/>
    </row>
    <row r="23" spans="1:4" x14ac:dyDescent="0.15">
      <c r="A23" s="10" t="s">
        <v>38</v>
      </c>
      <c r="B23" s="23">
        <v>0</v>
      </c>
      <c r="C23" s="19" t="s">
        <v>57</v>
      </c>
    </row>
    <row r="24" spans="1:4" ht="28" x14ac:dyDescent="0.15">
      <c r="A24" s="10" t="s">
        <v>13</v>
      </c>
      <c r="B24" s="25">
        <f>B10*25</f>
        <v>83.333333333333343</v>
      </c>
      <c r="C24" s="19"/>
    </row>
    <row r="25" spans="1:4" ht="28" x14ac:dyDescent="0.15">
      <c r="A25" s="10" t="s">
        <v>24</v>
      </c>
      <c r="B25" s="23">
        <v>0</v>
      </c>
      <c r="C25" s="19" t="s">
        <v>57</v>
      </c>
    </row>
    <row r="26" spans="1:4" x14ac:dyDescent="0.15">
      <c r="A26" s="10" t="s">
        <v>29</v>
      </c>
      <c r="B26" s="23">
        <v>0</v>
      </c>
      <c r="C26" s="19" t="s">
        <v>57</v>
      </c>
    </row>
    <row r="27" spans="1:4" x14ac:dyDescent="0.15">
      <c r="A27" s="10" t="s">
        <v>35</v>
      </c>
      <c r="B27" s="23">
        <v>0</v>
      </c>
      <c r="C27" s="19" t="s">
        <v>57</v>
      </c>
    </row>
    <row r="28" spans="1:4" ht="14.25" customHeight="1" x14ac:dyDescent="0.15">
      <c r="A28" s="37" t="s">
        <v>50</v>
      </c>
      <c r="B28" s="23">
        <f>7*10</f>
        <v>70</v>
      </c>
      <c r="C28" s="16" t="s">
        <v>60</v>
      </c>
    </row>
    <row r="29" spans="1:4" x14ac:dyDescent="0.15">
      <c r="A29" s="10" t="s">
        <v>22</v>
      </c>
      <c r="B29" s="25">
        <f>(B13*0.05*B35/1.05)</f>
        <v>0</v>
      </c>
      <c r="C29" s="19"/>
    </row>
    <row r="30" spans="1:4" x14ac:dyDescent="0.15">
      <c r="A30" s="8" t="s">
        <v>15</v>
      </c>
      <c r="B30" s="25">
        <f>B14-B13*B35</f>
        <v>330</v>
      </c>
      <c r="C30" s="19"/>
    </row>
    <row r="31" spans="1:4" x14ac:dyDescent="0.15">
      <c r="A31" s="10" t="s">
        <v>16</v>
      </c>
      <c r="B31" s="38">
        <f>(B30-B34)/(B18+B19+B21+B23+B25+B26+B27+B28)</f>
        <v>1</v>
      </c>
      <c r="C31" s="16" t="s">
        <v>25</v>
      </c>
    </row>
    <row r="32" spans="1:4" x14ac:dyDescent="0.15">
      <c r="A32" s="10" t="s">
        <v>36</v>
      </c>
      <c r="B32" s="25">
        <f>(B18+B19+B21+B23+B25+B26+B27+B28)*B31</f>
        <v>330</v>
      </c>
      <c r="C32" s="28"/>
    </row>
    <row r="33" spans="1:3" x14ac:dyDescent="0.15">
      <c r="A33" s="10" t="s">
        <v>17</v>
      </c>
      <c r="B33" s="25">
        <f>B32/B13</f>
        <v>1.2267657992565055</v>
      </c>
      <c r="C33" s="19"/>
    </row>
    <row r="34" spans="1:3" x14ac:dyDescent="0.15">
      <c r="A34" s="10" t="s">
        <v>18</v>
      </c>
      <c r="B34" s="23">
        <v>0</v>
      </c>
      <c r="C34" s="19"/>
    </row>
    <row r="35" spans="1:3" x14ac:dyDescent="0.15">
      <c r="A35" s="8" t="s">
        <v>39</v>
      </c>
      <c r="B35" s="26">
        <v>0</v>
      </c>
      <c r="C35" s="19" t="s">
        <v>46</v>
      </c>
    </row>
    <row r="36" spans="1:3" x14ac:dyDescent="0.15">
      <c r="A36" s="8" t="s">
        <v>40</v>
      </c>
      <c r="B36" s="26">
        <v>0</v>
      </c>
      <c r="C36" s="28"/>
    </row>
    <row r="37" spans="1:3" x14ac:dyDescent="0.15">
      <c r="A37" s="37" t="s">
        <v>52</v>
      </c>
      <c r="B37" s="27">
        <f>(B14-B34)/B13</f>
        <v>1.2267657992565055</v>
      </c>
      <c r="C37" s="20"/>
    </row>
    <row r="38" spans="1:3" x14ac:dyDescent="0.15">
      <c r="A38" s="8" t="s">
        <v>19</v>
      </c>
      <c r="B38" s="25">
        <f>B39+B40</f>
        <v>330</v>
      </c>
      <c r="C38" s="18" t="s">
        <v>23</v>
      </c>
    </row>
    <row r="39" spans="1:3" x14ac:dyDescent="0.15">
      <c r="A39" s="10" t="s">
        <v>20</v>
      </c>
      <c r="B39" s="25">
        <f>B30</f>
        <v>330</v>
      </c>
      <c r="C39" s="19"/>
    </row>
    <row r="40" spans="1:3" x14ac:dyDescent="0.15">
      <c r="A40" s="10" t="s">
        <v>21</v>
      </c>
      <c r="B40" s="25">
        <f>B13*B35</f>
        <v>0</v>
      </c>
      <c r="C40" s="19"/>
    </row>
    <row r="41" spans="1:3" x14ac:dyDescent="0.15">
      <c r="A41" s="39" t="s">
        <v>47</v>
      </c>
      <c r="B41" s="15"/>
      <c r="C41" s="18" t="s">
        <v>58</v>
      </c>
    </row>
    <row r="42" spans="1:3" ht="19" customHeight="1" x14ac:dyDescent="0.15">
      <c r="A42" s="40" t="s">
        <v>55</v>
      </c>
      <c r="B42" s="14"/>
      <c r="C42" s="16"/>
    </row>
    <row r="43" spans="1:3" ht="15" x14ac:dyDescent="0.15">
      <c r="A43" s="5" t="s">
        <v>48</v>
      </c>
      <c r="C43" s="33"/>
    </row>
  </sheetData>
  <phoneticPr fontId="0" type="noConversion"/>
  <pageMargins left="0.75" right="0.68" top="0.65" bottom="0.46" header="0.5" footer="0.37"/>
  <pageSetup paperSize="9" orientation="portrait" horizontalDpi="4294967293" verticalDpi="429496729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Kolar&amp;Manfreda</dc:creator>
  <cp:lastModifiedBy>Microsoft Office User</cp:lastModifiedBy>
  <cp:lastPrinted>2011-09-28T10:23:33Z</cp:lastPrinted>
  <dcterms:created xsi:type="dcterms:W3CDTF">2002-08-21T18:51:26Z</dcterms:created>
  <dcterms:modified xsi:type="dcterms:W3CDTF">2023-03-15T14:06:58Z</dcterms:modified>
</cp:coreProperties>
</file>